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ryssaldy_demeuova_undp_org/Documents/Documents/CCM_Plans/"/>
    </mc:Choice>
  </mc:AlternateContent>
  <xr:revisionPtr revIDLastSave="378" documentId="8_{919B4A24-E1E3-4343-A42B-0CB5D345FB59}" xr6:coauthVersionLast="47" xr6:coauthVersionMax="47" xr10:uidLastSave="{2B0C1D50-4165-4A23-A1F9-C81DFCA3D450}"/>
  <bookViews>
    <workbookView xWindow="-110" yWindow="-110" windowWidth="19420" windowHeight="10300" xr2:uid="{DE5269C0-5361-4216-9EAC-D3F99DB180F7}"/>
  </bookViews>
  <sheets>
    <sheet name="CCM Plan 2024" sheetId="1" r:id="rId1"/>
    <sheet name="Лист1" sheetId="2" r:id="rId2"/>
    <sheet name="Sheet1" sheetId="3" r:id="rId3"/>
    <sheet name="Лист2" sheetId="4" r:id="rId4"/>
  </sheets>
  <externalReferences>
    <externalReference r:id="rId5"/>
    <externalReference r:id="rId6"/>
  </externalReferences>
  <definedNames>
    <definedName name="_Hlk149295150" localSheetId="3">Лист2!$A$1</definedName>
    <definedName name="AreaAbbreviation">[1]Data!$C$3:$D$6</definedName>
    <definedName name="CostCategoryWithAbbreviation">[1]Data!$J$3:$J$10</definedName>
    <definedName name="PerformanceAreaPerObjective">[2]Data!$E$33:$F$36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4" l="1"/>
  <c r="M17" i="4"/>
  <c r="N18" i="3"/>
  <c r="N17" i="3"/>
  <c r="L22" i="3"/>
  <c r="J22" i="4"/>
  <c r="J16" i="3"/>
  <c r="C12" i="3"/>
  <c r="C5" i="3"/>
  <c r="F6" i="3"/>
  <c r="F5" i="3"/>
  <c r="E4" i="3"/>
  <c r="F4" i="3" s="1"/>
  <c r="F13" i="3"/>
  <c r="F12" i="3"/>
  <c r="E11" i="3"/>
  <c r="F11" i="3" s="1"/>
  <c r="F15" i="3" s="1"/>
  <c r="F8" i="3" l="1"/>
  <c r="H13" i="2"/>
  <c r="G30" i="1"/>
  <c r="K27" i="2"/>
  <c r="G18" i="2"/>
  <c r="J27" i="2"/>
  <c r="J16" i="2"/>
  <c r="J15" i="2"/>
  <c r="J13" i="2"/>
  <c r="E6" i="2"/>
  <c r="D5" i="2"/>
  <c r="G30" i="2"/>
  <c r="C14" i="2"/>
  <c r="C7" i="2"/>
  <c r="D7" i="2" s="1"/>
  <c r="J17" i="2" l="1"/>
</calcChain>
</file>

<file path=xl/sharedStrings.xml><?xml version="1.0" encoding="utf-8"?>
<sst xmlns="http://schemas.openxmlformats.org/spreadsheetml/2006/main" count="240" uniqueCount="145">
  <si>
    <t xml:space="preserve">Наименование проекта: </t>
  </si>
  <si>
    <t xml:space="preserve">Исполнительный партнер: </t>
  </si>
  <si>
    <t>Результаты</t>
  </si>
  <si>
    <t xml:space="preserve">Мероприятия </t>
  </si>
  <si>
    <t>Срок исполнения</t>
  </si>
  <si>
    <t>Ответственные стороны</t>
  </si>
  <si>
    <t>Квартал 1</t>
  </si>
  <si>
    <t>Квартал 2</t>
  </si>
  <si>
    <t>Квартал 3</t>
  </si>
  <si>
    <t>Квартал 4</t>
  </si>
  <si>
    <t>Отчеты с рекомендациями Комитета по надзору представлены членам СКК и опубликованы на веб-сайте СКК</t>
  </si>
  <si>
    <t xml:space="preserve">Комитет по надзору, СКК,МЗ, ОР, СР. </t>
  </si>
  <si>
    <t>Комитет по надзору, Секретариат СКК и технический эксперт</t>
  </si>
  <si>
    <t>Протоколы заседаний, Декларации о наличии конфликта интересов подписаны и размещены на вэб-сайте СКК</t>
  </si>
  <si>
    <t>Комитет по надзору, члены СКК и партнеры</t>
  </si>
  <si>
    <t>Отчеты и презентации о результатах обзора подготовлены и представлены СКК</t>
  </si>
  <si>
    <t>x</t>
  </si>
  <si>
    <t>Протоколы встреч подписаны и размещены на вэб-сайте СКК</t>
  </si>
  <si>
    <t>х</t>
  </si>
  <si>
    <t>Поддержка ЗУМ эккаунтов членов СКК</t>
  </si>
  <si>
    <t xml:space="preserve">Секретариат СКК </t>
  </si>
  <si>
    <t>СКК</t>
  </si>
  <si>
    <t>Поддержка деятельности СКК на 2023-2025 гг.</t>
  </si>
  <si>
    <t>Веб-сайт СКК функционирует</t>
  </si>
  <si>
    <t>Секретариат СКК</t>
  </si>
  <si>
    <r>
      <t>Период:</t>
    </r>
    <r>
      <rPr>
        <sz val="10"/>
        <color theme="1"/>
        <rFont val="Arial"/>
        <family val="2"/>
      </rPr>
      <t xml:space="preserve"> </t>
    </r>
  </si>
  <si>
    <t>USD 85000</t>
  </si>
  <si>
    <t>ПРОЕКТ</t>
  </si>
  <si>
    <t>Надзорная функция</t>
  </si>
  <si>
    <t>Вовлечение</t>
  </si>
  <si>
    <t>Позиционрирование</t>
  </si>
  <si>
    <t xml:space="preserve">Операционная деятельность </t>
  </si>
  <si>
    <t>Позиционирование</t>
  </si>
  <si>
    <t>Операционная деятельность</t>
  </si>
  <si>
    <t>ВСЕГО:</t>
  </si>
  <si>
    <t>Бюджет</t>
  </si>
  <si>
    <t>GMS 7%</t>
  </si>
  <si>
    <t>ВСЕГО</t>
  </si>
  <si>
    <t>Budget Description</t>
  </si>
  <si>
    <t>Amount</t>
  </si>
  <si>
    <t xml:space="preserve">71400 Contractual services  </t>
  </si>
  <si>
    <t>71600 Travel (field visits)</t>
  </si>
  <si>
    <t>71300 Local consultants</t>
  </si>
  <si>
    <t>73100 Rental &amp; Maintenance-Premises and Supplies</t>
  </si>
  <si>
    <t>72400 Communication &amp; Audio-Visual Equipment (telephone, postage)</t>
  </si>
  <si>
    <t>72500 Supplies (stationary, office supplies)</t>
  </si>
  <si>
    <t>74500 Miscellaneous expenses (bank charges)</t>
  </si>
  <si>
    <t>74596 DPC GOE</t>
  </si>
  <si>
    <t>64397 DPC Staff (Operations)</t>
  </si>
  <si>
    <t>74200 Announcement and web-site support, ccmzoom</t>
  </si>
  <si>
    <t>75100 F&amp;A (7%)</t>
  </si>
  <si>
    <t>Штат Секретариата СКК</t>
  </si>
  <si>
    <t>Поездки</t>
  </si>
  <si>
    <t xml:space="preserve">Закупка услуг </t>
  </si>
  <si>
    <t>Веб-сайт и канцтовары, почта</t>
  </si>
  <si>
    <t>DPC + GMS 7% + Common Premises</t>
  </si>
  <si>
    <t>$23,645</t>
  </si>
  <si>
    <t>$19,750</t>
  </si>
  <si>
    <t>44,905.00</t>
  </si>
  <si>
    <t>23,430.00</t>
  </si>
  <si>
    <t>3,000.00</t>
  </si>
  <si>
    <t>4,000.00</t>
  </si>
  <si>
    <t>300.00</t>
  </si>
  <si>
    <t>400.00</t>
  </si>
  <si>
    <t>2,046.00</t>
  </si>
  <si>
    <t>$400.00</t>
  </si>
  <si>
    <t>600.00</t>
  </si>
  <si>
    <t>1,340.00</t>
  </si>
  <si>
    <t xml:space="preserve">План СКК на 2025 год </t>
  </si>
  <si>
    <t>Общая сумма расходов 2025</t>
  </si>
  <si>
    <t>Мероприятия по реализации надзорной функции СКК</t>
  </si>
  <si>
    <t>24 января</t>
  </si>
  <si>
    <t>Х</t>
  </si>
  <si>
    <r>
      <t xml:space="preserve">Заседание Комитета по надзору для анализа отчетов Основного получателя </t>
    </r>
    <r>
      <rPr>
        <sz val="10"/>
        <color rgb="FFFF0000"/>
        <rFont val="Arial"/>
        <family val="2"/>
      </rPr>
      <t>по компоненту ВИЧ</t>
    </r>
    <r>
      <rPr>
        <sz val="10"/>
        <color theme="1"/>
        <rFont val="Arial"/>
        <family val="2"/>
      </rPr>
      <t xml:space="preserve">, определенных </t>
    </r>
    <r>
      <rPr>
        <sz val="10"/>
        <color rgb="FFFF0000"/>
        <rFont val="Arial"/>
        <family val="2"/>
      </rPr>
      <t xml:space="preserve">по результатам надзорных визитов. </t>
    </r>
  </si>
  <si>
    <r>
      <t xml:space="preserve">Заседание Комитета по надзору для анализа отчетов Основного получателя по компоненту ТБ, определенных </t>
    </r>
    <r>
      <rPr>
        <sz val="10"/>
        <color rgb="FFFF0000"/>
        <rFont val="Arial"/>
        <family val="2"/>
      </rPr>
      <t xml:space="preserve">по результатам надзорных визитов. </t>
    </r>
  </si>
  <si>
    <r>
      <t xml:space="preserve">Ведение </t>
    </r>
    <r>
      <rPr>
        <sz val="10"/>
        <color rgb="FFFF0000"/>
        <rFont val="Arial"/>
        <family val="2"/>
      </rPr>
      <t xml:space="preserve">панеля показателей </t>
    </r>
    <r>
      <rPr>
        <sz val="10"/>
        <color theme="1"/>
        <rFont val="Arial"/>
        <family val="2"/>
      </rPr>
      <t>надзорного комитета СКК (Dashboard of the Oversight Committee) и организация совещаний, проработка писем в Министерствах</t>
    </r>
  </si>
  <si>
    <t>Поддержка работы КАП платформы.</t>
  </si>
  <si>
    <r>
      <rPr>
        <b/>
        <sz val="10"/>
        <color theme="1"/>
        <rFont val="Arial"/>
        <family val="2"/>
      </rPr>
      <t>Мониторинг силами сообщества</t>
    </r>
    <r>
      <rPr>
        <sz val="10"/>
        <color theme="1"/>
        <rFont val="Arial"/>
        <family val="2"/>
      </rPr>
      <t>: презентация результатов рабочей группы по мониторингу силами сообщества. Организация встреч представителей ключевых сообществ СКК /альтернатов и других заинтересованных лиц по усовершенствованию процесса CLМ.</t>
    </r>
  </si>
  <si>
    <r>
      <rPr>
        <sz val="10"/>
        <color rgb="FFFF0000"/>
        <rFont val="Arial"/>
        <family val="2"/>
      </rPr>
      <t xml:space="preserve">Тренинги </t>
    </r>
    <r>
      <rPr>
        <sz val="10"/>
        <color theme="1"/>
        <rFont val="Arial"/>
        <family val="2"/>
      </rPr>
      <t>для членов СКК, альтернатов и избирателей: 1) Коммуникации с лицами, принимающими решения. 2) Эффективные решения и управление возражениями; 3) Мобилизация и вовлечение, важность мониторинга услуг.</t>
    </r>
  </si>
  <si>
    <r>
      <rPr>
        <sz val="10"/>
        <color rgb="FFFF0000"/>
        <rFont val="Arial"/>
        <family val="2"/>
      </rPr>
      <t>Cеминар</t>
    </r>
    <r>
      <rPr>
        <sz val="10"/>
        <color theme="1"/>
        <rFont val="Arial"/>
        <family val="2"/>
      </rPr>
      <t xml:space="preserve"> для санитарных врачей КУИС и региональных Департаментов УИС по взаимодействию с гражданскими врачами. Оказание медицинской помощи осужденным и вопросы взаимодействия местных исполнительных органов с ДУИС.</t>
    </r>
  </si>
  <si>
    <t>Заседания СКК по следующим вопросам повестки дня:
1) Согласование проекта заявки по компоненту «Туберкулез» на 2026-2028 годы;
2) Результаты мониторинга силами сообщества (все группы);
3) Итоги надзорных визитов.
4) Согласование операционной политики СКК и внутренних правил избирателей каждого сообщества;
5) Доступность услуг для женщин с ВИЧ и женщин из КГН;
6) Доступность медицинских услуг в пенитенциарном секторе.</t>
  </si>
  <si>
    <r>
      <rPr>
        <sz val="10"/>
        <color rgb="FFFF0000"/>
        <rFont val="Arial"/>
        <family val="2"/>
      </rPr>
      <t>Зум эккаунты</t>
    </r>
    <r>
      <rPr>
        <sz val="10"/>
        <color theme="1"/>
        <rFont val="Arial"/>
        <family val="2"/>
      </rPr>
      <t xml:space="preserve"> старых членов СКК переведены новым членам СКК и функционируют </t>
    </r>
  </si>
  <si>
    <r>
      <t xml:space="preserve">Поддержка </t>
    </r>
    <r>
      <rPr>
        <sz val="10"/>
        <color rgb="FFFF0000"/>
        <rFont val="Arial"/>
        <family val="2"/>
      </rPr>
      <t>веб-сайта СКК</t>
    </r>
    <r>
      <rPr>
        <sz val="10"/>
        <color theme="1"/>
        <rFont val="Arial"/>
        <family val="2"/>
      </rPr>
      <t xml:space="preserve">. Своевремнное обновление материалов веб-сайта СКК на русском, казахском и английском языках. Поддержка домена и хостинга. </t>
    </r>
  </si>
  <si>
    <r>
      <t xml:space="preserve">Совещание рабочей группы СКК </t>
    </r>
    <r>
      <rPr>
        <b/>
        <sz val="10"/>
        <color theme="1"/>
        <rFont val="Arial"/>
        <family val="2"/>
      </rPr>
      <t>по гендерным вопросам</t>
    </r>
    <r>
      <rPr>
        <sz val="10"/>
        <color theme="1"/>
        <rFont val="Arial"/>
        <family val="2"/>
      </rPr>
      <t>: презентация результатов исследований по доступности услуг по ВИЧ и ТБ</t>
    </r>
  </si>
  <si>
    <r>
      <t xml:space="preserve">Засдение рабочей группы СКК </t>
    </r>
    <r>
      <rPr>
        <b/>
        <sz val="10"/>
        <color theme="1"/>
        <rFont val="Arial"/>
        <family val="2"/>
      </rPr>
      <t xml:space="preserve">по программе снижения вреда </t>
    </r>
    <r>
      <rPr>
        <sz val="10"/>
        <color theme="1"/>
        <rFont val="Arial"/>
        <family val="2"/>
      </rPr>
      <t>и доступности ПТАО.</t>
    </r>
  </si>
  <si>
    <t>Oversight to Karagandy</t>
  </si>
  <si>
    <t>DSA</t>
  </si>
  <si>
    <t>airtiticket</t>
  </si>
  <si>
    <t>terminals</t>
  </si>
  <si>
    <t>People number</t>
  </si>
  <si>
    <t>nights</t>
  </si>
  <si>
    <t>rate</t>
  </si>
  <si>
    <t xml:space="preserve">Exchange </t>
  </si>
  <si>
    <t>for 1 person</t>
  </si>
  <si>
    <t>5 people</t>
  </si>
  <si>
    <t>Total</t>
  </si>
  <si>
    <t>Oversight to Aktobe</t>
  </si>
  <si>
    <t>2,000.00</t>
  </si>
  <si>
    <t>44905.00</t>
  </si>
  <si>
    <t>27000.00</t>
  </si>
  <si>
    <t>4000.00</t>
  </si>
  <si>
    <t>2640.00</t>
  </si>
  <si>
    <t>1300.00</t>
  </si>
  <si>
    <t>2046.00</t>
  </si>
  <si>
    <t>2000.00</t>
  </si>
  <si>
    <t>EXPECTED OUTPUTS</t>
  </si>
  <si>
    <t>And baseline, indicators including annual targets</t>
  </si>
  <si>
    <t>PLANNED ACTIVITIES</t>
  </si>
  <si>
    <t xml:space="preserve">List activity results and associated actions </t>
  </si>
  <si>
    <t>TIMEFRAME</t>
  </si>
  <si>
    <t>RESPONSIBLE PARTY</t>
  </si>
  <si>
    <t>PLANNED BUDGET, USD</t>
  </si>
  <si>
    <t>Q1</t>
  </si>
  <si>
    <t>Q2</t>
  </si>
  <si>
    <t>Q3</t>
  </si>
  <si>
    <t>Q4</t>
  </si>
  <si>
    <t>Funding Source</t>
  </si>
  <si>
    <t>Output 1</t>
  </si>
  <si>
    <t xml:space="preserve">Enhancement of the Country Coordinating Mechanism capacity </t>
  </si>
  <si>
    <t>Indicator 1.1 Number of CCM meetings per year</t>
  </si>
  <si>
    <t>Target: 2</t>
  </si>
  <si>
    <t>Indicator 1.2 Number of trainings per year</t>
  </si>
  <si>
    <t>Target: 1</t>
  </si>
  <si>
    <t>Gender marker: 2</t>
  </si>
  <si>
    <t>Output 2</t>
  </si>
  <si>
    <t>CCM Oversight functions are fully implemented and HIV/TB programmes implementing in the appropriate manner.</t>
  </si>
  <si>
    <t>Indicator 2.1 Number of CCM oversight visits per year</t>
  </si>
  <si>
    <t>Indicator 2.2 Number of oversight committee meetings per year</t>
  </si>
  <si>
    <t>Target: 4</t>
  </si>
  <si>
    <t>1. Human resources (2 CCM Secretariat staff – Coordinator and Assistant)</t>
  </si>
  <si>
    <t>X</t>
  </si>
  <si>
    <t>UNDP</t>
  </si>
  <si>
    <t>GFATM</t>
  </si>
  <si>
    <t>2. Planning and administration (oversight visits, CCM meetings and trainings, office rent and stationary)</t>
  </si>
  <si>
    <t>MONITORING (Participation of the M&amp;E Associate in the oversight visit to Akmola region)</t>
  </si>
  <si>
    <t>3. Communication materials (web–site review and update, communication strategy and announcements in mass media related to the CCM activities)</t>
  </si>
  <si>
    <t>74200 Announcement, web-site support, ccmzoom</t>
  </si>
  <si>
    <t>General Management Support</t>
  </si>
  <si>
    <t>TOTAL</t>
  </si>
  <si>
    <t>75700 Workshops &amp; conferences (CCM meetings and translations)</t>
  </si>
  <si>
    <t>22,000.00</t>
  </si>
  <si>
    <t>135.00</t>
  </si>
  <si>
    <r>
      <t xml:space="preserve">Надзорный визит в </t>
    </r>
    <r>
      <rPr>
        <sz val="10"/>
        <color rgb="FFFF0000"/>
        <rFont val="Arial"/>
        <family val="2"/>
      </rPr>
      <t>Карагандинскую область</t>
    </r>
    <r>
      <rPr>
        <sz val="10"/>
        <color theme="1"/>
        <rFont val="Arial"/>
        <family val="2"/>
      </rPr>
      <t xml:space="preserve"> будет осуществлен 5 специалистами (Надзорный комитет и МЗРК), с целью определения прогресса в реализации проектов по ТБ и ВИЧ. Результаты визитов будут представлены на совещании надзорного комитета СКК и Основных получателей.</t>
    </r>
  </si>
  <si>
    <r>
      <t xml:space="preserve">Надзорный визит в </t>
    </r>
    <r>
      <rPr>
        <sz val="10"/>
        <color rgb="FFFF0000"/>
        <rFont val="Arial"/>
        <family val="2"/>
      </rPr>
      <t>Актюбинскую область</t>
    </r>
    <r>
      <rPr>
        <sz val="10"/>
        <color theme="1"/>
        <rFont val="Arial"/>
        <family val="2"/>
      </rPr>
      <t xml:space="preserve"> будет осуществлен 5 специалистами (Надзорный комитет и МЗРК), с целью определения прогресса в реализации проектов по ТБ и ВИЧ. Результаты визитов будут представлены на совещании надзорного комитета СКК и Основных получателей.    </t>
    </r>
  </si>
  <si>
    <r>
      <t xml:space="preserve">Заседание Комитета по надзору для рассмотрения </t>
    </r>
    <r>
      <rPr>
        <sz val="10"/>
        <color rgb="FFFF0000"/>
        <rFont val="Arial"/>
        <family val="2"/>
      </rPr>
      <t>PUDR</t>
    </r>
    <r>
      <rPr>
        <sz val="10"/>
        <color theme="1"/>
        <rFont val="Arial"/>
        <family val="2"/>
      </rPr>
      <t xml:space="preserve"> с Основными получателями по компонентам ВИЧ и ТБ по итогам 2024 года, включая обзор рабочих планов ОР, планов МиО, результатов ежегодных аудиторских отчетов ОР и /</t>
    </r>
    <r>
      <rPr>
        <sz val="10"/>
        <color rgb="FFFF0000"/>
        <rFont val="Arial"/>
        <family val="2"/>
      </rPr>
      <t>spot-check визитов</t>
    </r>
    <r>
      <rPr>
        <sz val="10"/>
        <color theme="1"/>
        <rFont val="Arial"/>
        <family val="2"/>
      </rPr>
      <t>. Отчет Комитета по надзору о результатах обзора будет представлен на совещании СКК.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</si>
</sst>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rgb="FFFFFFFF"/>
      <name val="Arial"/>
      <family val="2"/>
    </font>
    <font>
      <sz val="16"/>
      <color rgb="FF00000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lightTrellis">
        <bgColor rgb="FFA1A1A1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17" fontId="3" fillId="0" borderId="8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164" fontId="3" fillId="0" borderId="1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4" fontId="3" fillId="0" borderId="0" xfId="0" applyNumberFormat="1" applyFont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top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5" borderId="0" xfId="0" applyFill="1"/>
    <xf numFmtId="0" fontId="6" fillId="5" borderId="0" xfId="0" applyFont="1" applyFill="1"/>
    <xf numFmtId="0" fontId="7" fillId="6" borderId="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1" xfId="0" applyFont="1" applyFill="1" applyBorder="1" applyAlignment="1">
      <alignment vertical="center" wrapText="1"/>
    </xf>
    <xf numFmtId="0" fontId="9" fillId="9" borderId="16" xfId="0" applyFont="1" applyFill="1" applyBorder="1" applyAlignment="1">
      <alignment horizontal="left" vertical="center" wrapText="1" readingOrder="1"/>
    </xf>
    <xf numFmtId="0" fontId="10" fillId="10" borderId="17" xfId="0" applyFont="1" applyFill="1" applyBorder="1" applyAlignment="1">
      <alignment horizontal="left" vertical="center" wrapText="1" readingOrder="1"/>
    </xf>
    <xf numFmtId="0" fontId="10" fillId="11" borderId="18" xfId="0" applyFont="1" applyFill="1" applyBorder="1" applyAlignment="1">
      <alignment horizontal="left" vertical="center" wrapText="1" readingOrder="1"/>
    </xf>
    <xf numFmtId="0" fontId="10" fillId="10" borderId="18" xfId="0" applyFont="1" applyFill="1" applyBorder="1" applyAlignment="1">
      <alignment horizontal="left" vertical="center" wrapText="1" readingOrder="1"/>
    </xf>
    <xf numFmtId="0" fontId="4" fillId="12" borderId="15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164" fontId="3" fillId="0" borderId="0" xfId="0" applyNumberFormat="1" applyFont="1" applyAlignment="1">
      <alignment horizontal="center" vertical="top"/>
    </xf>
    <xf numFmtId="0" fontId="3" fillId="0" borderId="22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vertical="top" wrapText="1"/>
    </xf>
    <xf numFmtId="164" fontId="3" fillId="0" borderId="21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0" xfId="0" applyFill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0" fontId="0" fillId="0" borderId="3" xfId="0" applyBorder="1" applyAlignment="1">
      <alignment vertical="top" wrapText="1"/>
    </xf>
    <xf numFmtId="0" fontId="4" fillId="0" borderId="15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4" fillId="14" borderId="24" xfId="0" applyFont="1" applyFill="1" applyBorder="1" applyAlignment="1">
      <alignment vertical="center" wrapText="1"/>
    </xf>
    <xf numFmtId="0" fontId="4" fillId="14" borderId="15" xfId="0" applyFont="1" applyFill="1" applyBorder="1" applyAlignment="1">
      <alignment vertical="center" wrapText="1"/>
    </xf>
    <xf numFmtId="0" fontId="4" fillId="7" borderId="15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ssaldy.demeuova/Desktop/1.%20q7-kaz_Finance%20Report_2013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My%20Documents/Proposals/CCM_expanded_approved_2012/KAZ_Q3_updated_2_2014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CM-Instructions"/>
      <sheetName val="CCM-Performance Framework"/>
      <sheetName val="CCM-Expenditure Report Y2"/>
      <sheetName val="CCM-Expediture Report Y1-3"/>
      <sheetName val="Request Y1"/>
      <sheetName val="Request Y2"/>
      <sheetName val="CCM Co-Payments"/>
      <sheetName val="LFA-Instructions"/>
      <sheetName val="LFA PerformanceFramework"/>
      <sheetName val="LFA-Expenditure Report Y2"/>
      <sheetName val="LFA Co-Payments"/>
      <sheetName val="Q-S Calendar"/>
      <sheetName val="Definition"/>
      <sheetName val="Data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C3" t="str">
            <v>Oversight</v>
          </cell>
          <cell r="D3" t="str">
            <v>Ov</v>
          </cell>
          <cell r="J3" t="str">
            <v>HR - Human Resources</v>
          </cell>
        </row>
        <row r="4">
          <cell r="C4" t="str">
            <v>Constituency Engagement</v>
          </cell>
          <cell r="D4" t="str">
            <v>Ce</v>
          </cell>
          <cell r="J4" t="str">
            <v>TA - Technical Assistance</v>
          </cell>
        </row>
        <row r="5">
          <cell r="C5" t="str">
            <v>Alignment</v>
          </cell>
          <cell r="D5" t="str">
            <v>Al</v>
          </cell>
          <cell r="J5" t="str">
            <v xml:space="preserve">PA - Planning and Administration </v>
          </cell>
        </row>
        <row r="6">
          <cell r="C6" t="str">
            <v>Capacity building/Gender</v>
          </cell>
          <cell r="D6" t="str">
            <v>Cb</v>
          </cell>
          <cell r="J6" t="str">
            <v>MT - Meetings Training Workshops Consultations</v>
          </cell>
        </row>
        <row r="7">
          <cell r="J7" t="str">
            <v>CM - Communication materials</v>
          </cell>
        </row>
        <row r="8">
          <cell r="J8" t="str">
            <v>EQ - Equipment</v>
          </cell>
        </row>
        <row r="9">
          <cell r="J9" t="str">
            <v>OH - Overheads</v>
          </cell>
        </row>
        <row r="10">
          <cell r="J10" t="str">
            <v>OT - Others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CM-Instructions"/>
      <sheetName val="CCM-Performance Framework"/>
      <sheetName val="CCM-Expenditure Report Y1"/>
      <sheetName val="CCM-Reapply budget Y1"/>
      <sheetName val="CCM-Reapply budget Y2"/>
      <sheetName val="add sheet"/>
      <sheetName val="CCM Co-Payments"/>
      <sheetName val="CCM-Disbursement Request"/>
      <sheetName val="LFA-Instructions"/>
      <sheetName val="LFA PerformanceFramework"/>
      <sheetName val="LFA-Expenditure Report Y1"/>
      <sheetName val="LFA-Reapply budget Y1"/>
      <sheetName val="LFA-Reapply budget Y2"/>
      <sheetName val="LFA Co-Payments"/>
      <sheetName val="Q-S Calendar"/>
      <sheetName val="LFA-Disbursement Recommendation"/>
      <sheetName val="Definition"/>
      <sheetName val="Data"/>
      <sheetName val="Trans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0">
          <cell r="E20" t="str">
            <v>1 - Ensure proper use of grant funds</v>
          </cell>
        </row>
        <row r="33">
          <cell r="E33">
            <v>1</v>
          </cell>
          <cell r="F33" t="str">
            <v>Oversight</v>
          </cell>
        </row>
        <row r="34">
          <cell r="E34">
            <v>2</v>
          </cell>
          <cell r="F34" t="str">
            <v>Constituency Engagement</v>
          </cell>
        </row>
        <row r="35">
          <cell r="E35">
            <v>3</v>
          </cell>
          <cell r="F35" t="str">
            <v>Capacity building/Gender</v>
          </cell>
        </row>
        <row r="36">
          <cell r="E36">
            <v>4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0CBD4F9-CCE3-4F46-8DEF-6B8716953C7C}">
  <we:reference id="c001ba1d-deed-ab1e-fa57-beefab8d5eed" version="1.0.0.0" store="EXCatalog" storeType="EXCatalog"/>
  <we:alternateReferences>
    <we:reference id="WA104381504" version="1.0.0.0" store="da-DK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0C97-7D3E-4FEB-8018-F643B9857C01}">
  <dimension ref="A1:J30"/>
  <sheetViews>
    <sheetView tabSelected="1" zoomScaleNormal="100" workbookViewId="0">
      <selection activeCell="B15" sqref="B15"/>
    </sheetView>
  </sheetViews>
  <sheetFormatPr defaultColWidth="9.1796875" defaultRowHeight="12.5" x14ac:dyDescent="0.35"/>
  <cols>
    <col min="1" max="1" width="26.54296875" style="3" customWidth="1"/>
    <col min="2" max="2" width="64.26953125" style="3" customWidth="1"/>
    <col min="3" max="3" width="11.26953125" style="3" customWidth="1"/>
    <col min="4" max="4" width="12.1796875" style="3" customWidth="1"/>
    <col min="5" max="5" width="11" style="3" customWidth="1"/>
    <col min="6" max="6" width="12.453125" style="3" customWidth="1"/>
    <col min="7" max="7" width="21.7265625" style="4" customWidth="1"/>
    <col min="8" max="8" width="17.453125" style="3" customWidth="1"/>
    <col min="9" max="9" width="9.26953125" style="3" customWidth="1"/>
    <col min="10" max="16384" width="9.1796875" style="3"/>
  </cols>
  <sheetData>
    <row r="1" spans="1:10" x14ac:dyDescent="0.35">
      <c r="B1" s="104" t="s">
        <v>27</v>
      </c>
      <c r="C1" s="104"/>
      <c r="D1" s="104"/>
      <c r="E1" s="104"/>
      <c r="F1" s="104"/>
      <c r="G1" s="104"/>
      <c r="H1" s="104"/>
    </row>
    <row r="2" spans="1:10" ht="13" x14ac:dyDescent="0.35">
      <c r="B2" s="5" t="s">
        <v>68</v>
      </c>
      <c r="C2" s="5"/>
      <c r="D2" s="5"/>
      <c r="E2" s="5"/>
      <c r="F2" s="6"/>
      <c r="G2" s="7"/>
    </row>
    <row r="3" spans="1:10" ht="13" x14ac:dyDescent="0.35">
      <c r="A3" s="8" t="s">
        <v>0</v>
      </c>
      <c r="B3" s="3" t="s">
        <v>22</v>
      </c>
      <c r="C3" s="9"/>
      <c r="D3" s="9"/>
      <c r="E3" s="9"/>
    </row>
    <row r="4" spans="1:10" ht="13" x14ac:dyDescent="0.35">
      <c r="A4" s="8" t="s">
        <v>25</v>
      </c>
      <c r="B4" s="10">
        <v>2025</v>
      </c>
      <c r="C4" s="9"/>
      <c r="D4" s="9"/>
      <c r="E4" s="9"/>
    </row>
    <row r="5" spans="1:10" ht="13" x14ac:dyDescent="0.35">
      <c r="A5" s="8" t="s">
        <v>1</v>
      </c>
      <c r="B5" s="3" t="s">
        <v>21</v>
      </c>
      <c r="C5" s="9"/>
      <c r="D5" s="9"/>
      <c r="E5" s="9"/>
    </row>
    <row r="6" spans="1:10" ht="13.5" thickBot="1" x14ac:dyDescent="0.4">
      <c r="A6" s="8"/>
      <c r="B6" s="10" t="s">
        <v>26</v>
      </c>
      <c r="C6" s="9"/>
      <c r="D6" s="9"/>
      <c r="E6" s="9"/>
    </row>
    <row r="7" spans="1:10" ht="13.5" thickBot="1" x14ac:dyDescent="0.4">
      <c r="A7" s="11" t="s">
        <v>2</v>
      </c>
      <c r="B7" s="105" t="s">
        <v>3</v>
      </c>
      <c r="C7" s="107" t="s">
        <v>4</v>
      </c>
      <c r="D7" s="107"/>
      <c r="E7" s="107"/>
      <c r="F7" s="107"/>
      <c r="G7" s="108" t="s">
        <v>69</v>
      </c>
      <c r="H7" s="108" t="s">
        <v>5</v>
      </c>
    </row>
    <row r="8" spans="1:10" ht="15" customHeight="1" thickBot="1" x14ac:dyDescent="0.4">
      <c r="A8" s="12"/>
      <c r="B8" s="106"/>
      <c r="C8" s="13" t="s">
        <v>6</v>
      </c>
      <c r="D8" s="14" t="s">
        <v>7</v>
      </c>
      <c r="E8" s="14" t="s">
        <v>8</v>
      </c>
      <c r="F8" s="13" t="s">
        <v>9</v>
      </c>
      <c r="G8" s="109"/>
      <c r="H8" s="109"/>
    </row>
    <row r="9" spans="1:10" ht="15.75" customHeight="1" thickBot="1" x14ac:dyDescent="0.4">
      <c r="A9" s="111" t="s">
        <v>70</v>
      </c>
      <c r="B9" s="112"/>
      <c r="C9" s="112"/>
      <c r="D9" s="112"/>
      <c r="E9" s="112"/>
      <c r="F9" s="112"/>
      <c r="G9" s="110"/>
      <c r="H9" s="110"/>
    </row>
    <row r="10" spans="1:10" ht="66.5" customHeight="1" x14ac:dyDescent="0.35">
      <c r="A10" s="102" t="s">
        <v>10</v>
      </c>
      <c r="B10" s="16" t="s">
        <v>142</v>
      </c>
      <c r="C10" s="16"/>
      <c r="D10" s="16" t="s">
        <v>72</v>
      </c>
      <c r="E10" s="16"/>
      <c r="F10" s="16"/>
      <c r="G10" s="15">
        <v>6000</v>
      </c>
      <c r="H10" s="29" t="s">
        <v>11</v>
      </c>
      <c r="I10" s="9"/>
    </row>
    <row r="11" spans="1:10" ht="68" customHeight="1" x14ac:dyDescent="0.35">
      <c r="A11" s="103"/>
      <c r="B11" s="18" t="s">
        <v>143</v>
      </c>
      <c r="C11" s="18"/>
      <c r="D11" s="18"/>
      <c r="E11" s="18" t="s">
        <v>72</v>
      </c>
      <c r="F11" s="18"/>
      <c r="G11" s="17">
        <v>7000</v>
      </c>
      <c r="H11" s="75"/>
      <c r="I11" s="9"/>
    </row>
    <row r="12" spans="1:10" ht="42" customHeight="1" thickBot="1" x14ac:dyDescent="0.4">
      <c r="A12" s="73"/>
      <c r="B12" s="18" t="s">
        <v>75</v>
      </c>
      <c r="C12" s="18"/>
      <c r="D12" s="18"/>
      <c r="E12" s="18"/>
      <c r="F12" s="18"/>
      <c r="G12" s="17"/>
      <c r="H12" s="19" t="s">
        <v>24</v>
      </c>
      <c r="J12" s="33"/>
    </row>
    <row r="13" spans="1:10" ht="64" customHeight="1" x14ac:dyDescent="0.35">
      <c r="A13" s="117" t="s">
        <v>15</v>
      </c>
      <c r="B13" s="16" t="s">
        <v>144</v>
      </c>
      <c r="C13" s="20" t="s">
        <v>72</v>
      </c>
      <c r="D13" s="16"/>
      <c r="E13" s="21"/>
      <c r="F13" s="16" t="s">
        <v>72</v>
      </c>
      <c r="G13" s="22"/>
      <c r="H13" s="115" t="s">
        <v>12</v>
      </c>
      <c r="I13" s="23"/>
    </row>
    <row r="14" spans="1:10" ht="39.75" customHeight="1" x14ac:dyDescent="0.35">
      <c r="A14" s="118"/>
      <c r="B14" s="24" t="s">
        <v>73</v>
      </c>
      <c r="C14" s="25"/>
      <c r="D14" s="25" t="s">
        <v>72</v>
      </c>
      <c r="E14" s="25"/>
      <c r="F14" s="25" t="s">
        <v>72</v>
      </c>
      <c r="G14" s="26"/>
      <c r="H14" s="116"/>
    </row>
    <row r="15" spans="1:10" ht="39.75" customHeight="1" thickBot="1" x14ac:dyDescent="0.4">
      <c r="A15" s="118"/>
      <c r="B15" s="35" t="s">
        <v>74</v>
      </c>
      <c r="C15" s="25"/>
      <c r="D15" s="25" t="s">
        <v>72</v>
      </c>
      <c r="E15" s="25"/>
      <c r="F15" s="25" t="s">
        <v>72</v>
      </c>
      <c r="G15" s="26"/>
      <c r="H15" s="116"/>
    </row>
    <row r="16" spans="1:10" ht="15" customHeight="1" thickBot="1" x14ac:dyDescent="0.4">
      <c r="A16" s="36"/>
      <c r="B16" s="40" t="s">
        <v>32</v>
      </c>
      <c r="C16" s="37"/>
      <c r="D16" s="37"/>
      <c r="E16" s="37"/>
      <c r="F16" s="37"/>
      <c r="G16" s="38"/>
      <c r="H16" s="39"/>
    </row>
    <row r="17" spans="1:8" ht="113" customHeight="1" thickBot="1" x14ac:dyDescent="0.4">
      <c r="A17" s="29" t="s">
        <v>13</v>
      </c>
      <c r="B17" s="82" t="s">
        <v>80</v>
      </c>
      <c r="C17" s="16" t="s">
        <v>71</v>
      </c>
      <c r="D17" s="16" t="s">
        <v>18</v>
      </c>
      <c r="E17" s="16" t="s">
        <v>18</v>
      </c>
      <c r="F17" s="16" t="s">
        <v>18</v>
      </c>
      <c r="G17" s="15">
        <v>10000</v>
      </c>
      <c r="H17" s="30" t="s">
        <v>14</v>
      </c>
    </row>
    <row r="18" spans="1:8" ht="44" customHeight="1" thickBot="1" x14ac:dyDescent="0.4">
      <c r="A18" s="72"/>
      <c r="B18" s="72" t="s">
        <v>78</v>
      </c>
      <c r="C18" s="72"/>
      <c r="D18" s="72" t="s">
        <v>18</v>
      </c>
      <c r="E18" s="72" t="s">
        <v>18</v>
      </c>
      <c r="F18" s="72"/>
      <c r="G18" s="15">
        <v>1640</v>
      </c>
      <c r="H18" s="71"/>
    </row>
    <row r="19" spans="1:8" ht="54" customHeight="1" thickBot="1" x14ac:dyDescent="0.4">
      <c r="A19" s="72"/>
      <c r="B19" s="72" t="s">
        <v>79</v>
      </c>
      <c r="C19" s="72"/>
      <c r="D19" s="72" t="s">
        <v>18</v>
      </c>
      <c r="E19" s="72"/>
      <c r="F19" s="72"/>
      <c r="G19" s="15">
        <v>4000</v>
      </c>
      <c r="H19" s="71"/>
    </row>
    <row r="20" spans="1:8" ht="15.75" customHeight="1" thickBot="1" x14ac:dyDescent="0.4">
      <c r="A20" s="41"/>
      <c r="B20" s="42" t="s">
        <v>29</v>
      </c>
      <c r="C20" s="37"/>
      <c r="D20" s="37"/>
      <c r="E20" s="37"/>
      <c r="F20" s="37"/>
      <c r="G20" s="38"/>
      <c r="H20" s="39"/>
    </row>
    <row r="21" spans="1:8" ht="18" customHeight="1" thickBot="1" x14ac:dyDescent="0.4">
      <c r="A21" s="119" t="s">
        <v>17</v>
      </c>
      <c r="B21" s="16" t="s">
        <v>76</v>
      </c>
      <c r="C21" s="31" t="s">
        <v>16</v>
      </c>
      <c r="D21" s="32" t="s">
        <v>16</v>
      </c>
      <c r="E21" s="32" t="s">
        <v>16</v>
      </c>
      <c r="F21" s="32" t="s">
        <v>16</v>
      </c>
      <c r="G21" s="22">
        <v>4000</v>
      </c>
      <c r="H21" s="121" t="s">
        <v>11</v>
      </c>
    </row>
    <row r="22" spans="1:8" ht="52" customHeight="1" thickBot="1" x14ac:dyDescent="0.4">
      <c r="A22" s="120"/>
      <c r="B22" s="16" t="s">
        <v>77</v>
      </c>
      <c r="C22" s="31" t="s">
        <v>16</v>
      </c>
      <c r="D22" s="32" t="s">
        <v>16</v>
      </c>
      <c r="E22" s="32" t="s">
        <v>16</v>
      </c>
      <c r="F22" s="32" t="s">
        <v>16</v>
      </c>
      <c r="G22" s="22"/>
      <c r="H22" s="122"/>
    </row>
    <row r="23" spans="1:8" ht="43.5" customHeight="1" thickBot="1" x14ac:dyDescent="0.4">
      <c r="A23" s="113" t="s">
        <v>17</v>
      </c>
      <c r="B23" s="1" t="s">
        <v>83</v>
      </c>
      <c r="C23" s="1" t="s">
        <v>16</v>
      </c>
      <c r="D23" s="1" t="s">
        <v>16</v>
      </c>
      <c r="E23" s="1" t="s">
        <v>16</v>
      </c>
      <c r="F23" s="1"/>
      <c r="G23" s="2"/>
      <c r="H23" s="34"/>
    </row>
    <row r="24" spans="1:8" ht="26" customHeight="1" thickBot="1" x14ac:dyDescent="0.4">
      <c r="A24" s="114"/>
      <c r="B24" s="1" t="s">
        <v>84</v>
      </c>
      <c r="C24" s="1"/>
      <c r="D24" s="1" t="s">
        <v>18</v>
      </c>
      <c r="E24" s="1" t="s">
        <v>18</v>
      </c>
      <c r="F24" s="1"/>
      <c r="G24" s="2"/>
      <c r="H24" s="74"/>
    </row>
    <row r="25" spans="1:8" ht="13.5" thickBot="1" x14ac:dyDescent="0.4">
      <c r="A25" s="43"/>
      <c r="B25" s="42" t="s">
        <v>33</v>
      </c>
      <c r="C25" s="44"/>
      <c r="D25" s="43"/>
      <c r="E25" s="44"/>
      <c r="F25" s="45"/>
      <c r="G25" s="46"/>
      <c r="H25" s="47"/>
    </row>
    <row r="26" spans="1:8" ht="25.5" thickBot="1" x14ac:dyDescent="0.4">
      <c r="A26" s="27" t="s">
        <v>19</v>
      </c>
      <c r="B26" s="1" t="s">
        <v>81</v>
      </c>
      <c r="C26" s="1"/>
      <c r="D26" s="1" t="s">
        <v>18</v>
      </c>
      <c r="E26" s="1"/>
      <c r="F26" s="1"/>
      <c r="G26" s="2">
        <v>1500</v>
      </c>
      <c r="H26" s="28" t="s">
        <v>20</v>
      </c>
    </row>
    <row r="27" spans="1:8" ht="38" thickBot="1" x14ac:dyDescent="0.4">
      <c r="A27" s="27" t="s">
        <v>23</v>
      </c>
      <c r="B27" s="1" t="s">
        <v>82</v>
      </c>
      <c r="C27" s="1" t="s">
        <v>18</v>
      </c>
      <c r="D27" s="1" t="s">
        <v>18</v>
      </c>
      <c r="E27" s="1" t="s">
        <v>18</v>
      </c>
      <c r="F27" s="1" t="s">
        <v>18</v>
      </c>
      <c r="G27" s="2">
        <v>400</v>
      </c>
      <c r="H27" s="28" t="s">
        <v>20</v>
      </c>
    </row>
    <row r="28" spans="1:8" x14ac:dyDescent="0.35">
      <c r="A28" s="77" t="s">
        <v>24</v>
      </c>
      <c r="B28" s="72" t="s">
        <v>24</v>
      </c>
      <c r="C28" s="72" t="s">
        <v>18</v>
      </c>
      <c r="D28" s="72" t="s">
        <v>18</v>
      </c>
      <c r="E28" s="72" t="s">
        <v>18</v>
      </c>
      <c r="F28" s="72" t="s">
        <v>18</v>
      </c>
      <c r="G28" s="15">
        <v>44905</v>
      </c>
      <c r="H28" s="70" t="s">
        <v>20</v>
      </c>
    </row>
    <row r="29" spans="1:8" x14ac:dyDescent="0.35">
      <c r="A29" s="78" t="s">
        <v>36</v>
      </c>
      <c r="B29" s="79"/>
      <c r="C29" s="79"/>
      <c r="D29" s="79"/>
      <c r="E29" s="79"/>
      <c r="F29" s="79"/>
      <c r="G29" s="80">
        <v>5555</v>
      </c>
      <c r="H29" s="81"/>
    </row>
    <row r="30" spans="1:8" x14ac:dyDescent="0.35">
      <c r="A30" s="3" t="s">
        <v>34</v>
      </c>
      <c r="G30" s="76">
        <f>SUM(G10:G29)</f>
        <v>85000</v>
      </c>
    </row>
  </sheetData>
  <mergeCells count="12">
    <mergeCell ref="A23:A24"/>
    <mergeCell ref="H13:H15"/>
    <mergeCell ref="A13:A15"/>
    <mergeCell ref="A21:A22"/>
    <mergeCell ref="H21:H22"/>
    <mergeCell ref="A10:A11"/>
    <mergeCell ref="B1:H1"/>
    <mergeCell ref="B7:B8"/>
    <mergeCell ref="C7:F7"/>
    <mergeCell ref="G7:G9"/>
    <mergeCell ref="H7:H9"/>
    <mergeCell ref="A9:F9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7D66-F9C9-400E-8A53-89801A0AE1F9}">
  <dimension ref="B1:K31"/>
  <sheetViews>
    <sheetView workbookViewId="0">
      <selection activeCell="I6" sqref="I6"/>
    </sheetView>
  </sheetViews>
  <sheetFormatPr defaultRowHeight="14.5" x14ac:dyDescent="0.35"/>
  <cols>
    <col min="2" max="2" width="31.81640625" customWidth="1"/>
    <col min="4" max="4" width="12.453125" customWidth="1"/>
    <col min="5" max="5" width="35.26953125" customWidth="1"/>
    <col min="8" max="8" width="9.1796875" customWidth="1"/>
    <col min="9" max="9" width="33.81640625" customWidth="1"/>
  </cols>
  <sheetData>
    <row r="1" spans="2:10" ht="15" thickBot="1" x14ac:dyDescent="0.4">
      <c r="B1" t="s">
        <v>35</v>
      </c>
      <c r="G1" s="68" t="s">
        <v>58</v>
      </c>
      <c r="H1">
        <v>44905</v>
      </c>
    </row>
    <row r="2" spans="2:10" ht="15" thickBot="1" x14ac:dyDescent="0.4">
      <c r="B2" t="s">
        <v>28</v>
      </c>
      <c r="C2">
        <v>23645</v>
      </c>
      <c r="G2" s="69" t="s">
        <v>59</v>
      </c>
      <c r="H2">
        <v>23430</v>
      </c>
    </row>
    <row r="3" spans="2:10" ht="15" thickBot="1" x14ac:dyDescent="0.4">
      <c r="B3" t="s">
        <v>29</v>
      </c>
      <c r="C3">
        <v>4800</v>
      </c>
      <c r="G3" s="69" t="s">
        <v>60</v>
      </c>
      <c r="H3">
        <v>3000</v>
      </c>
    </row>
    <row r="4" spans="2:10" ht="15" thickBot="1" x14ac:dyDescent="0.4">
      <c r="B4" t="s">
        <v>30</v>
      </c>
      <c r="C4">
        <v>2200</v>
      </c>
      <c r="G4" s="69" t="s">
        <v>61</v>
      </c>
      <c r="H4">
        <v>4000</v>
      </c>
    </row>
    <row r="5" spans="2:10" ht="15" thickBot="1" x14ac:dyDescent="0.4">
      <c r="B5" t="s">
        <v>31</v>
      </c>
      <c r="C5">
        <v>54000</v>
      </c>
      <c r="D5">
        <f>C5+F19+F23+F24+F25+F26+F28</f>
        <v>67534</v>
      </c>
      <c r="E5">
        <v>85079</v>
      </c>
      <c r="G5" s="69" t="s">
        <v>62</v>
      </c>
      <c r="H5">
        <v>300</v>
      </c>
    </row>
    <row r="6" spans="2:10" ht="15" thickBot="1" x14ac:dyDescent="0.4">
      <c r="B6" t="s">
        <v>36</v>
      </c>
      <c r="C6">
        <v>5900</v>
      </c>
      <c r="E6">
        <f>E5/100*7</f>
        <v>5955.53</v>
      </c>
      <c r="G6" s="69" t="s">
        <v>63</v>
      </c>
      <c r="H6">
        <v>400</v>
      </c>
    </row>
    <row r="7" spans="2:10" ht="15" customHeight="1" thickBot="1" x14ac:dyDescent="0.4">
      <c r="C7">
        <f>SUM(C2:C6)</f>
        <v>90545</v>
      </c>
      <c r="D7">
        <f>C7-F31</f>
        <v>0</v>
      </c>
      <c r="G7" s="69" t="s">
        <v>66</v>
      </c>
      <c r="H7">
        <v>600</v>
      </c>
    </row>
    <row r="8" spans="2:10" ht="15" thickBot="1" x14ac:dyDescent="0.4">
      <c r="G8" s="69" t="s">
        <v>64</v>
      </c>
      <c r="H8">
        <v>2046</v>
      </c>
    </row>
    <row r="9" spans="2:10" ht="15" thickBot="1" x14ac:dyDescent="0.4">
      <c r="B9" s="49" t="s">
        <v>35</v>
      </c>
      <c r="C9" s="49">
        <v>2024</v>
      </c>
      <c r="G9" s="69" t="s">
        <v>61</v>
      </c>
      <c r="H9">
        <v>4000</v>
      </c>
    </row>
    <row r="10" spans="2:10" ht="15" thickBot="1" x14ac:dyDescent="0.4">
      <c r="B10" s="48" t="s">
        <v>28</v>
      </c>
      <c r="C10" s="48">
        <v>30748</v>
      </c>
      <c r="G10" s="69" t="s">
        <v>65</v>
      </c>
      <c r="H10">
        <v>400</v>
      </c>
    </row>
    <row r="11" spans="2:10" ht="15" thickBot="1" x14ac:dyDescent="0.4">
      <c r="B11" s="48" t="s">
        <v>29</v>
      </c>
      <c r="C11" s="48">
        <v>8300</v>
      </c>
      <c r="G11" s="69" t="s">
        <v>67</v>
      </c>
      <c r="H11">
        <v>1340</v>
      </c>
    </row>
    <row r="12" spans="2:10" ht="15" thickBot="1" x14ac:dyDescent="0.4">
      <c r="B12" s="48" t="s">
        <v>30</v>
      </c>
      <c r="C12" s="48">
        <v>3000</v>
      </c>
      <c r="G12" s="67"/>
      <c r="H12">
        <v>6410</v>
      </c>
      <c r="I12" t="s">
        <v>51</v>
      </c>
      <c r="J12">
        <v>40900</v>
      </c>
    </row>
    <row r="13" spans="2:10" ht="15" customHeight="1" thickBot="1" x14ac:dyDescent="0.4">
      <c r="B13" s="48" t="s">
        <v>31</v>
      </c>
      <c r="C13" s="48">
        <v>42952</v>
      </c>
      <c r="G13" s="67"/>
      <c r="H13">
        <f>SUM(H1:H12)</f>
        <v>90831</v>
      </c>
      <c r="I13" t="s">
        <v>52</v>
      </c>
      <c r="J13">
        <f>16445+F27</f>
        <v>17795</v>
      </c>
    </row>
    <row r="14" spans="2:10" ht="15" thickBot="1" x14ac:dyDescent="0.4">
      <c r="B14" s="49" t="s">
        <v>37</v>
      </c>
      <c r="C14" s="49">
        <f>SUM(C10:C13)</f>
        <v>85000</v>
      </c>
      <c r="G14" s="67"/>
      <c r="I14" t="s">
        <v>53</v>
      </c>
      <c r="J14">
        <v>12000</v>
      </c>
    </row>
    <row r="15" spans="2:10" ht="15.75" customHeight="1" thickBot="1" x14ac:dyDescent="0.4">
      <c r="E15" s="50" t="s">
        <v>38</v>
      </c>
      <c r="F15" s="51" t="s">
        <v>39</v>
      </c>
      <c r="I15" t="s">
        <v>54</v>
      </c>
      <c r="J15">
        <f>F27+F20</f>
        <v>1659</v>
      </c>
    </row>
    <row r="16" spans="2:10" ht="15.75" customHeight="1" thickBot="1" x14ac:dyDescent="0.4">
      <c r="E16" s="52" t="s">
        <v>40</v>
      </c>
      <c r="F16" s="64">
        <v>40900</v>
      </c>
      <c r="I16" t="s">
        <v>55</v>
      </c>
      <c r="J16">
        <f>F24+F25+F30+F19</f>
        <v>18631</v>
      </c>
    </row>
    <row r="17" spans="5:11" ht="15.75" customHeight="1" thickBot="1" x14ac:dyDescent="0.4">
      <c r="E17" s="52" t="s">
        <v>41</v>
      </c>
      <c r="F17" s="65">
        <v>16445</v>
      </c>
      <c r="G17">
        <v>7200</v>
      </c>
      <c r="J17">
        <f>SUM(J12:J16)</f>
        <v>90985</v>
      </c>
    </row>
    <row r="18" spans="5:11" ht="15.75" customHeight="1" thickBot="1" x14ac:dyDescent="0.4">
      <c r="E18" s="52" t="s">
        <v>42</v>
      </c>
      <c r="F18" s="53">
        <v>12000</v>
      </c>
      <c r="G18">
        <f>F18-G17</f>
        <v>4800</v>
      </c>
    </row>
    <row r="19" spans="5:11" ht="21" customHeight="1" thickBot="1" x14ac:dyDescent="0.4">
      <c r="E19" s="56" t="s">
        <v>43</v>
      </c>
      <c r="F19" s="66">
        <v>6550</v>
      </c>
    </row>
    <row r="20" spans="5:11" ht="15.75" customHeight="1" x14ac:dyDescent="0.35">
      <c r="E20" s="123" t="s">
        <v>44</v>
      </c>
      <c r="F20" s="125">
        <v>309</v>
      </c>
    </row>
    <row r="21" spans="5:11" ht="15.75" customHeight="1" thickBot="1" x14ac:dyDescent="0.4">
      <c r="E21" s="124"/>
      <c r="F21" s="126"/>
    </row>
    <row r="22" spans="5:11" ht="15.75" customHeight="1" thickBot="1" x14ac:dyDescent="0.4">
      <c r="E22" s="52" t="s">
        <v>45</v>
      </c>
      <c r="F22" s="53">
        <v>100</v>
      </c>
    </row>
    <row r="23" spans="5:11" ht="15.75" customHeight="1" thickBot="1" x14ac:dyDescent="0.4">
      <c r="E23" s="56" t="s">
        <v>46</v>
      </c>
      <c r="F23" s="57">
        <v>400</v>
      </c>
      <c r="I23" s="60">
        <v>40900</v>
      </c>
      <c r="J23">
        <v>40900</v>
      </c>
    </row>
    <row r="24" spans="5:11" ht="15.75" customHeight="1" thickTop="1" thickBot="1" x14ac:dyDescent="0.4">
      <c r="E24" s="56" t="s">
        <v>47</v>
      </c>
      <c r="F24" s="57">
        <v>1794</v>
      </c>
      <c r="I24" s="61" t="s">
        <v>56</v>
      </c>
      <c r="J24">
        <v>23645</v>
      </c>
    </row>
    <row r="25" spans="5:11" ht="15.75" customHeight="1" thickBot="1" x14ac:dyDescent="0.4">
      <c r="E25" s="56" t="s">
        <v>48</v>
      </c>
      <c r="F25" s="57">
        <v>4380</v>
      </c>
      <c r="I25" s="62">
        <v>4800</v>
      </c>
      <c r="J25">
        <v>6250</v>
      </c>
    </row>
    <row r="26" spans="5:11" ht="15.75" customHeight="1" thickBot="1" x14ac:dyDescent="0.4">
      <c r="E26" s="56" t="s">
        <v>41</v>
      </c>
      <c r="F26" s="57">
        <v>400</v>
      </c>
      <c r="I26" s="63" t="s">
        <v>57</v>
      </c>
      <c r="J26">
        <v>19750</v>
      </c>
    </row>
    <row r="27" spans="5:11" ht="24.75" customHeight="1" thickBot="1" x14ac:dyDescent="0.4">
      <c r="E27" s="52" t="s">
        <v>49</v>
      </c>
      <c r="F27" s="53">
        <v>1350</v>
      </c>
      <c r="J27">
        <f>SUM(J23:J26)</f>
        <v>90545</v>
      </c>
      <c r="K27">
        <f>J27-90545</f>
        <v>0</v>
      </c>
    </row>
    <row r="28" spans="5:11" ht="15.75" customHeight="1" x14ac:dyDescent="0.35">
      <c r="E28" s="59" t="s">
        <v>46</v>
      </c>
      <c r="F28" s="59">
        <v>10</v>
      </c>
    </row>
    <row r="29" spans="5:11" ht="15.75" customHeight="1" thickBot="1" x14ac:dyDescent="0.4">
      <c r="E29" s="52"/>
      <c r="F29" s="53"/>
    </row>
    <row r="30" spans="5:11" ht="15.75" customHeight="1" thickBot="1" x14ac:dyDescent="0.4">
      <c r="E30" s="56" t="s">
        <v>50</v>
      </c>
      <c r="F30" s="57">
        <v>5907</v>
      </c>
      <c r="G30" s="58">
        <f>F19+F23+F24+F25+F28+F30+F26</f>
        <v>19441</v>
      </c>
      <c r="K30">
        <v>1450</v>
      </c>
    </row>
    <row r="31" spans="5:11" ht="15.75" customHeight="1" thickBot="1" x14ac:dyDescent="0.4">
      <c r="E31" s="54"/>
      <c r="F31" s="55">
        <v>90545</v>
      </c>
    </row>
  </sheetData>
  <mergeCells count="2">
    <mergeCell ref="E20:E21"/>
    <mergeCell ref="F20:F2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FA7F-8555-4127-8F8C-5D3194D96906}">
  <dimension ref="A1:N22"/>
  <sheetViews>
    <sheetView workbookViewId="0">
      <selection activeCell="P13" sqref="P13"/>
    </sheetView>
  </sheetViews>
  <sheetFormatPr defaultRowHeight="14.5" x14ac:dyDescent="0.35"/>
  <cols>
    <col min="1" max="1" width="21.36328125" customWidth="1"/>
    <col min="3" max="3" width="10.26953125" customWidth="1"/>
    <col min="5" max="5" width="12.1796875" customWidth="1"/>
  </cols>
  <sheetData>
    <row r="1" spans="1:14" x14ac:dyDescent="0.35">
      <c r="B1" t="s">
        <v>90</v>
      </c>
      <c r="C1" t="s">
        <v>92</v>
      </c>
    </row>
    <row r="2" spans="1:14" ht="15" thickBot="1" x14ac:dyDescent="0.4">
      <c r="C2">
        <v>522.29999999999995</v>
      </c>
    </row>
    <row r="3" spans="1:14" ht="15" thickBot="1" x14ac:dyDescent="0.4">
      <c r="A3" t="s">
        <v>85</v>
      </c>
      <c r="B3" t="s">
        <v>91</v>
      </c>
      <c r="D3" t="s">
        <v>90</v>
      </c>
      <c r="E3" t="s">
        <v>93</v>
      </c>
      <c r="F3" t="s">
        <v>94</v>
      </c>
      <c r="I3" s="85" t="s">
        <v>98</v>
      </c>
      <c r="J3">
        <v>44905</v>
      </c>
      <c r="L3" s="127">
        <v>44905</v>
      </c>
      <c r="M3" s="85" t="s">
        <v>58</v>
      </c>
      <c r="N3" s="85">
        <v>44905</v>
      </c>
    </row>
    <row r="4" spans="1:14" ht="15" thickBot="1" x14ac:dyDescent="0.4">
      <c r="A4" t="s">
        <v>86</v>
      </c>
      <c r="B4">
        <v>152</v>
      </c>
      <c r="D4">
        <v>5</v>
      </c>
      <c r="E4">
        <f>B4*D4</f>
        <v>760</v>
      </c>
      <c r="F4">
        <f>E4*5</f>
        <v>3800</v>
      </c>
      <c r="I4" s="67" t="s">
        <v>99</v>
      </c>
      <c r="J4">
        <v>27000</v>
      </c>
      <c r="L4" s="129"/>
      <c r="M4" s="67" t="s">
        <v>140</v>
      </c>
      <c r="N4" s="67">
        <v>19635</v>
      </c>
    </row>
    <row r="5" spans="1:14" ht="15" thickBot="1" x14ac:dyDescent="0.4">
      <c r="A5" t="s">
        <v>87</v>
      </c>
      <c r="B5">
        <v>191</v>
      </c>
      <c r="C5">
        <f>100000/C2</f>
        <v>191.46084625694047</v>
      </c>
      <c r="E5">
        <v>191</v>
      </c>
      <c r="F5">
        <f>E5*5</f>
        <v>955</v>
      </c>
      <c r="I5" s="67" t="s">
        <v>100</v>
      </c>
      <c r="J5">
        <v>4000</v>
      </c>
      <c r="L5" s="129"/>
      <c r="M5" s="67" t="s">
        <v>61</v>
      </c>
      <c r="N5" s="67">
        <v>4000</v>
      </c>
    </row>
    <row r="6" spans="1:14" ht="15" thickBot="1" x14ac:dyDescent="0.4">
      <c r="A6" t="s">
        <v>88</v>
      </c>
      <c r="B6">
        <v>252</v>
      </c>
      <c r="E6">
        <v>252</v>
      </c>
      <c r="F6">
        <f>E6*5</f>
        <v>1260</v>
      </c>
      <c r="I6" s="67" t="s">
        <v>101</v>
      </c>
      <c r="J6">
        <v>2640</v>
      </c>
      <c r="L6" s="129"/>
      <c r="M6" s="67" t="s">
        <v>97</v>
      </c>
      <c r="N6" s="67">
        <v>2000</v>
      </c>
    </row>
    <row r="7" spans="1:14" ht="15" thickBot="1" x14ac:dyDescent="0.4">
      <c r="A7" t="s">
        <v>89</v>
      </c>
      <c r="B7">
        <v>5</v>
      </c>
      <c r="E7">
        <v>5</v>
      </c>
      <c r="I7" s="67" t="s">
        <v>100</v>
      </c>
      <c r="J7">
        <v>4000</v>
      </c>
      <c r="L7" s="128"/>
      <c r="M7" s="67" t="s">
        <v>61</v>
      </c>
      <c r="N7" s="67">
        <v>4000</v>
      </c>
    </row>
    <row r="8" spans="1:14" ht="15" thickBot="1" x14ac:dyDescent="0.4">
      <c r="A8" t="s">
        <v>95</v>
      </c>
      <c r="F8">
        <f>SUM(F4:F7)</f>
        <v>6015</v>
      </c>
      <c r="I8" s="127" t="s">
        <v>62</v>
      </c>
      <c r="J8">
        <v>300</v>
      </c>
      <c r="L8" s="53">
        <v>20000</v>
      </c>
      <c r="M8" s="127" t="s">
        <v>141</v>
      </c>
      <c r="N8" s="127">
        <v>500</v>
      </c>
    </row>
    <row r="9" spans="1:14" ht="15" thickBot="1" x14ac:dyDescent="0.4">
      <c r="A9" s="84"/>
      <c r="B9" s="84"/>
      <c r="C9" s="84"/>
      <c r="D9" s="84"/>
      <c r="E9" s="84"/>
      <c r="F9" s="84"/>
      <c r="I9" s="128"/>
      <c r="L9" s="53">
        <v>4000</v>
      </c>
      <c r="M9" s="128"/>
      <c r="N9" s="128"/>
    </row>
    <row r="10" spans="1:14" ht="15" thickBot="1" x14ac:dyDescent="0.4">
      <c r="A10" t="s">
        <v>96</v>
      </c>
      <c r="I10" s="67" t="s">
        <v>63</v>
      </c>
      <c r="J10">
        <v>400</v>
      </c>
      <c r="L10" s="53">
        <v>2000</v>
      </c>
      <c r="M10" s="67" t="s">
        <v>97</v>
      </c>
      <c r="N10" s="67">
        <v>2000</v>
      </c>
    </row>
    <row r="11" spans="1:14" ht="15" thickBot="1" x14ac:dyDescent="0.4">
      <c r="A11" t="s">
        <v>86</v>
      </c>
      <c r="B11">
        <v>154</v>
      </c>
      <c r="D11">
        <v>6</v>
      </c>
      <c r="E11">
        <f>B11*D11</f>
        <v>924</v>
      </c>
      <c r="F11">
        <f>E11*5</f>
        <v>4620</v>
      </c>
      <c r="I11" s="67" t="s">
        <v>102</v>
      </c>
      <c r="J11">
        <v>1300</v>
      </c>
      <c r="L11" s="53">
        <v>4000</v>
      </c>
      <c r="M11" s="67" t="s">
        <v>63</v>
      </c>
      <c r="N11" s="67">
        <v>400</v>
      </c>
    </row>
    <row r="12" spans="1:14" ht="15" thickBot="1" x14ac:dyDescent="0.4">
      <c r="A12" t="s">
        <v>87</v>
      </c>
      <c r="B12">
        <v>230</v>
      </c>
      <c r="C12">
        <f>120000/C2</f>
        <v>229.75301550832856</v>
      </c>
      <c r="E12">
        <v>230</v>
      </c>
      <c r="F12">
        <f>E12*5</f>
        <v>1150</v>
      </c>
      <c r="I12" s="67" t="s">
        <v>103</v>
      </c>
      <c r="J12">
        <v>2046</v>
      </c>
      <c r="L12" s="127">
        <v>135</v>
      </c>
      <c r="M12" s="67" t="s">
        <v>97</v>
      </c>
      <c r="N12" s="67">
        <v>2000</v>
      </c>
    </row>
    <row r="13" spans="1:14" ht="15" thickBot="1" x14ac:dyDescent="0.4">
      <c r="A13" t="s">
        <v>88</v>
      </c>
      <c r="B13">
        <v>252</v>
      </c>
      <c r="E13">
        <v>252</v>
      </c>
      <c r="F13">
        <f>E13*5</f>
        <v>1260</v>
      </c>
      <c r="I13" s="67">
        <v>400</v>
      </c>
      <c r="J13">
        <v>400</v>
      </c>
      <c r="L13" s="128"/>
      <c r="M13" s="127"/>
      <c r="N13" s="127"/>
    </row>
    <row r="14" spans="1:14" ht="15" thickBot="1" x14ac:dyDescent="0.4">
      <c r="A14" t="s">
        <v>89</v>
      </c>
      <c r="B14">
        <v>5</v>
      </c>
      <c r="E14">
        <v>5</v>
      </c>
      <c r="I14" s="67" t="s">
        <v>104</v>
      </c>
      <c r="J14">
        <v>200</v>
      </c>
      <c r="L14" s="53"/>
      <c r="M14" s="128"/>
      <c r="N14" s="128"/>
    </row>
    <row r="15" spans="1:14" ht="15" thickBot="1" x14ac:dyDescent="0.4">
      <c r="A15" t="s">
        <v>95</v>
      </c>
      <c r="F15">
        <f>SUM(F11:F14)</f>
        <v>7030</v>
      </c>
      <c r="I15" s="86"/>
      <c r="J15">
        <v>6926</v>
      </c>
      <c r="L15" s="53"/>
      <c r="M15" s="67">
        <v>5560</v>
      </c>
      <c r="N15" s="67">
        <v>5560</v>
      </c>
    </row>
    <row r="16" spans="1:14" ht="15" thickBot="1" x14ac:dyDescent="0.4">
      <c r="I16" s="67"/>
      <c r="J16">
        <f>SUM(J3:J15)</f>
        <v>94117</v>
      </c>
      <c r="L16" s="53">
        <v>2000</v>
      </c>
    </row>
    <row r="17" spans="9:14" ht="15" thickBot="1" x14ac:dyDescent="0.4">
      <c r="I17" s="67"/>
      <c r="L17" s="53"/>
      <c r="N17">
        <f>79440/100</f>
        <v>794.4</v>
      </c>
    </row>
    <row r="18" spans="9:14" ht="15" thickBot="1" x14ac:dyDescent="0.4">
      <c r="L18" s="53">
        <v>400</v>
      </c>
      <c r="N18">
        <f>N17*7</f>
        <v>5560.8</v>
      </c>
    </row>
    <row r="19" spans="9:14" x14ac:dyDescent="0.35">
      <c r="L19" s="127">
        <v>2000</v>
      </c>
    </row>
    <row r="20" spans="9:14" ht="15" thickBot="1" x14ac:dyDescent="0.4">
      <c r="L20" s="128"/>
    </row>
    <row r="21" spans="9:14" ht="15" thickBot="1" x14ac:dyDescent="0.4">
      <c r="L21" s="53">
        <v>5560</v>
      </c>
    </row>
    <row r="22" spans="9:14" ht="15" thickBot="1" x14ac:dyDescent="0.4">
      <c r="L22" s="55">
        <f>SUM(L3:L21)</f>
        <v>85000</v>
      </c>
    </row>
  </sheetData>
  <mergeCells count="8">
    <mergeCell ref="L19:L20"/>
    <mergeCell ref="M8:M9"/>
    <mergeCell ref="M13:M14"/>
    <mergeCell ref="N8:N9"/>
    <mergeCell ref="N13:N14"/>
    <mergeCell ref="I8:I9"/>
    <mergeCell ref="L3:L7"/>
    <mergeCell ref="L12:L1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6F7C-6F76-416D-9224-10E5100EA6BE}">
  <dimension ref="A1:M22"/>
  <sheetViews>
    <sheetView zoomScale="85" zoomScaleNormal="85" workbookViewId="0">
      <selection activeCell="M3" sqref="M3"/>
    </sheetView>
  </sheetViews>
  <sheetFormatPr defaultRowHeight="14.5" x14ac:dyDescent="0.35"/>
  <cols>
    <col min="1" max="1" width="39.7265625" customWidth="1"/>
    <col min="2" max="2" width="33.453125" customWidth="1"/>
    <col min="3" max="5" width="3.453125" customWidth="1"/>
    <col min="6" max="6" width="2.90625" customWidth="1"/>
    <col min="9" max="9" width="29" customWidth="1"/>
  </cols>
  <sheetData>
    <row r="1" spans="1:12" ht="19.5" customHeight="1" thickBot="1" x14ac:dyDescent="0.4">
      <c r="A1" s="87" t="s">
        <v>105</v>
      </c>
      <c r="B1" s="89" t="s">
        <v>107</v>
      </c>
      <c r="C1" s="131" t="s">
        <v>109</v>
      </c>
      <c r="D1" s="132"/>
      <c r="E1" s="132"/>
      <c r="F1" s="133"/>
      <c r="G1" s="134" t="s">
        <v>110</v>
      </c>
      <c r="H1" s="131" t="s">
        <v>111</v>
      </c>
      <c r="I1" s="132"/>
      <c r="J1" s="133"/>
    </row>
    <row r="2" spans="1:12" ht="33" customHeight="1" thickBot="1" x14ac:dyDescent="0.4">
      <c r="A2" s="88" t="s">
        <v>106</v>
      </c>
      <c r="B2" s="90" t="s">
        <v>108</v>
      </c>
      <c r="C2" s="91" t="s">
        <v>112</v>
      </c>
      <c r="D2" s="91" t="s">
        <v>113</v>
      </c>
      <c r="E2" s="91" t="s">
        <v>114</v>
      </c>
      <c r="F2" s="91" t="s">
        <v>115</v>
      </c>
      <c r="G2" s="135"/>
      <c r="H2" s="91" t="s">
        <v>116</v>
      </c>
      <c r="I2" s="91" t="s">
        <v>38</v>
      </c>
      <c r="J2" s="91" t="s">
        <v>39</v>
      </c>
    </row>
    <row r="3" spans="1:12" ht="17" customHeight="1" x14ac:dyDescent="0.35">
      <c r="A3" s="92" t="s">
        <v>117</v>
      </c>
      <c r="B3" s="123" t="s">
        <v>129</v>
      </c>
      <c r="C3" s="123" t="s">
        <v>130</v>
      </c>
      <c r="D3" s="123" t="s">
        <v>130</v>
      </c>
      <c r="E3" s="123" t="s">
        <v>130</v>
      </c>
      <c r="F3" s="123" t="s">
        <v>130</v>
      </c>
      <c r="G3" s="123" t="s">
        <v>131</v>
      </c>
      <c r="H3" s="123" t="s">
        <v>132</v>
      </c>
      <c r="I3" s="123" t="s">
        <v>40</v>
      </c>
      <c r="J3" s="127">
        <v>44905</v>
      </c>
      <c r="L3" s="127">
        <v>44905</v>
      </c>
    </row>
    <row r="4" spans="1:12" ht="25.5" customHeight="1" x14ac:dyDescent="0.35">
      <c r="A4" s="93" t="s">
        <v>118</v>
      </c>
      <c r="B4" s="130"/>
      <c r="C4" s="130"/>
      <c r="D4" s="130"/>
      <c r="E4" s="130"/>
      <c r="F4" s="130"/>
      <c r="G4" s="130"/>
      <c r="H4" s="130"/>
      <c r="I4" s="130"/>
      <c r="J4" s="129"/>
      <c r="L4" s="129"/>
    </row>
    <row r="5" spans="1:12" x14ac:dyDescent="0.35">
      <c r="A5" s="93" t="s">
        <v>119</v>
      </c>
      <c r="B5" s="130"/>
      <c r="C5" s="130"/>
      <c r="D5" s="130"/>
      <c r="E5" s="130"/>
      <c r="F5" s="130"/>
      <c r="G5" s="130"/>
      <c r="H5" s="130"/>
      <c r="I5" s="130"/>
      <c r="J5" s="129"/>
      <c r="L5" s="129"/>
    </row>
    <row r="6" spans="1:12" x14ac:dyDescent="0.35">
      <c r="A6" s="93" t="s">
        <v>120</v>
      </c>
      <c r="B6" s="130"/>
      <c r="C6" s="130"/>
      <c r="D6" s="130"/>
      <c r="E6" s="130"/>
      <c r="F6" s="130"/>
      <c r="G6" s="130"/>
      <c r="H6" s="130"/>
      <c r="I6" s="130"/>
      <c r="J6" s="129"/>
      <c r="L6" s="129"/>
    </row>
    <row r="7" spans="1:12" ht="18.5" customHeight="1" thickBot="1" x14ac:dyDescent="0.4">
      <c r="A7" s="93" t="s">
        <v>121</v>
      </c>
      <c r="B7" s="124"/>
      <c r="C7" s="124"/>
      <c r="D7" s="124"/>
      <c r="E7" s="124"/>
      <c r="F7" s="124"/>
      <c r="G7" s="124"/>
      <c r="H7" s="124"/>
      <c r="I7" s="124"/>
      <c r="J7" s="128"/>
      <c r="L7" s="128"/>
    </row>
    <row r="8" spans="1:12" ht="18.5" customHeight="1" thickBot="1" x14ac:dyDescent="0.4">
      <c r="A8" s="93" t="s">
        <v>122</v>
      </c>
      <c r="B8" s="123" t="s">
        <v>133</v>
      </c>
      <c r="C8" s="123" t="s">
        <v>130</v>
      </c>
      <c r="D8" s="123" t="s">
        <v>130</v>
      </c>
      <c r="E8" s="123" t="s">
        <v>130</v>
      </c>
      <c r="F8" s="123" t="s">
        <v>130</v>
      </c>
      <c r="G8" s="123" t="s">
        <v>131</v>
      </c>
      <c r="H8" s="123" t="s">
        <v>132</v>
      </c>
      <c r="I8" s="96" t="s">
        <v>41</v>
      </c>
      <c r="J8" s="53">
        <v>19635</v>
      </c>
      <c r="L8" s="53">
        <v>19635</v>
      </c>
    </row>
    <row r="9" spans="1:12" ht="27" customHeight="1" thickBot="1" x14ac:dyDescent="0.4">
      <c r="A9" s="94" t="s">
        <v>123</v>
      </c>
      <c r="B9" s="130"/>
      <c r="C9" s="130"/>
      <c r="D9" s="130"/>
      <c r="E9" s="130"/>
      <c r="F9" s="130"/>
      <c r="G9" s="130"/>
      <c r="H9" s="130"/>
      <c r="I9" s="96" t="s">
        <v>42</v>
      </c>
      <c r="J9" s="53">
        <v>4000</v>
      </c>
      <c r="L9" s="53">
        <v>4000</v>
      </c>
    </row>
    <row r="10" spans="1:12" ht="21.5" customHeight="1" thickBot="1" x14ac:dyDescent="0.4">
      <c r="A10" s="93"/>
      <c r="B10" s="130"/>
      <c r="C10" s="130"/>
      <c r="D10" s="130"/>
      <c r="E10" s="130"/>
      <c r="F10" s="130"/>
      <c r="G10" s="130"/>
      <c r="H10" s="130"/>
      <c r="I10" s="96" t="s">
        <v>139</v>
      </c>
      <c r="J10" s="53">
        <v>2000</v>
      </c>
      <c r="L10" s="53">
        <v>2000</v>
      </c>
    </row>
    <row r="11" spans="1:12" ht="22.5" customHeight="1" thickBot="1" x14ac:dyDescent="0.4">
      <c r="A11" s="92" t="s">
        <v>124</v>
      </c>
      <c r="B11" s="130"/>
      <c r="C11" s="130"/>
      <c r="D11" s="130"/>
      <c r="E11" s="130"/>
      <c r="F11" s="130"/>
      <c r="G11" s="130"/>
      <c r="H11" s="130"/>
      <c r="I11" s="96" t="s">
        <v>43</v>
      </c>
      <c r="J11" s="53">
        <v>4000</v>
      </c>
      <c r="L11" s="53">
        <v>4000</v>
      </c>
    </row>
    <row r="12" spans="1:12" ht="25.5" customHeight="1" x14ac:dyDescent="0.35">
      <c r="A12" s="93" t="s">
        <v>125</v>
      </c>
      <c r="B12" s="130"/>
      <c r="C12" s="130"/>
      <c r="D12" s="130"/>
      <c r="E12" s="130"/>
      <c r="F12" s="130"/>
      <c r="G12" s="130"/>
      <c r="H12" s="130"/>
      <c r="I12" s="123" t="s">
        <v>44</v>
      </c>
      <c r="J12" s="127">
        <v>500</v>
      </c>
      <c r="L12" s="127">
        <v>500</v>
      </c>
    </row>
    <row r="13" spans="1:12" ht="15" thickBot="1" x14ac:dyDescent="0.4">
      <c r="A13" s="93"/>
      <c r="B13" s="130"/>
      <c r="C13" s="130"/>
      <c r="D13" s="130"/>
      <c r="E13" s="130"/>
      <c r="F13" s="130"/>
      <c r="G13" s="130"/>
      <c r="H13" s="130"/>
      <c r="I13" s="124"/>
      <c r="J13" s="128"/>
      <c r="L13" s="128"/>
    </row>
    <row r="14" spans="1:12" ht="18.5" customHeight="1" thickBot="1" x14ac:dyDescent="0.4">
      <c r="A14" s="93" t="s">
        <v>126</v>
      </c>
      <c r="B14" s="130"/>
      <c r="C14" s="130"/>
      <c r="D14" s="130"/>
      <c r="E14" s="130"/>
      <c r="F14" s="130"/>
      <c r="G14" s="130"/>
      <c r="H14" s="130"/>
      <c r="I14" s="96"/>
      <c r="J14" s="53"/>
      <c r="L14" s="53"/>
    </row>
    <row r="15" spans="1:12" ht="15" thickBot="1" x14ac:dyDescent="0.4">
      <c r="A15" s="93" t="s">
        <v>120</v>
      </c>
      <c r="B15" s="130"/>
      <c r="C15" s="130"/>
      <c r="D15" s="130"/>
      <c r="E15" s="130"/>
      <c r="F15" s="130"/>
      <c r="G15" s="130"/>
      <c r="H15" s="130"/>
      <c r="I15" s="96"/>
      <c r="J15" s="53"/>
      <c r="L15" s="53"/>
    </row>
    <row r="16" spans="1:12" ht="18.5" customHeight="1" thickBot="1" x14ac:dyDescent="0.4">
      <c r="A16" s="93" t="s">
        <v>127</v>
      </c>
      <c r="B16" s="124"/>
      <c r="C16" s="124"/>
      <c r="D16" s="124"/>
      <c r="E16" s="124"/>
      <c r="F16" s="124"/>
      <c r="G16" s="124"/>
      <c r="H16" s="124"/>
      <c r="I16" s="96" t="s">
        <v>48</v>
      </c>
      <c r="J16" s="53">
        <v>2000</v>
      </c>
      <c r="L16" s="53">
        <v>2000</v>
      </c>
    </row>
    <row r="17" spans="1:13" ht="24.5" customHeight="1" thickBot="1" x14ac:dyDescent="0.4">
      <c r="A17" s="93" t="s">
        <v>128</v>
      </c>
      <c r="B17" s="96" t="s">
        <v>134</v>
      </c>
      <c r="C17" s="96"/>
      <c r="D17" s="96"/>
      <c r="E17" s="96" t="s">
        <v>130</v>
      </c>
      <c r="F17" s="96"/>
      <c r="G17" s="96" t="s">
        <v>131</v>
      </c>
      <c r="H17" s="96" t="s">
        <v>132</v>
      </c>
      <c r="I17" s="96" t="s">
        <v>41</v>
      </c>
      <c r="J17" s="53">
        <v>400</v>
      </c>
      <c r="L17" s="53">
        <v>400</v>
      </c>
      <c r="M17">
        <f>79440/100</f>
        <v>794.4</v>
      </c>
    </row>
    <row r="18" spans="1:13" ht="26" customHeight="1" thickBot="1" x14ac:dyDescent="0.4">
      <c r="A18" s="94" t="s">
        <v>123</v>
      </c>
      <c r="B18" s="123" t="s">
        <v>135</v>
      </c>
      <c r="C18" s="123" t="s">
        <v>130</v>
      </c>
      <c r="D18" s="123" t="s">
        <v>130</v>
      </c>
      <c r="E18" s="123" t="s">
        <v>130</v>
      </c>
      <c r="F18" s="123" t="s">
        <v>130</v>
      </c>
      <c r="G18" s="123" t="s">
        <v>131</v>
      </c>
      <c r="H18" s="123" t="s">
        <v>132</v>
      </c>
      <c r="I18" s="96" t="s">
        <v>136</v>
      </c>
      <c r="J18" s="53">
        <v>2000</v>
      </c>
      <c r="L18" s="53">
        <v>2000</v>
      </c>
      <c r="M18">
        <f>M17*7</f>
        <v>5560.8</v>
      </c>
    </row>
    <row r="19" spans="1:13" x14ac:dyDescent="0.35">
      <c r="A19" s="83"/>
      <c r="B19" s="130"/>
      <c r="C19" s="130"/>
      <c r="D19" s="130"/>
      <c r="E19" s="130"/>
      <c r="F19" s="130"/>
      <c r="G19" s="130"/>
      <c r="H19" s="130"/>
      <c r="I19" s="123"/>
      <c r="J19" s="127"/>
      <c r="L19" s="127"/>
    </row>
    <row r="20" spans="1:13" ht="15" thickBot="1" x14ac:dyDescent="0.4">
      <c r="A20" s="95"/>
      <c r="B20" s="124"/>
      <c r="C20" s="124"/>
      <c r="D20" s="124"/>
      <c r="E20" s="124"/>
      <c r="F20" s="124"/>
      <c r="G20" s="124"/>
      <c r="H20" s="124"/>
      <c r="I20" s="124"/>
      <c r="J20" s="128"/>
      <c r="L20" s="128"/>
    </row>
    <row r="21" spans="1:13" ht="15" thickBot="1" x14ac:dyDescent="0.4">
      <c r="A21" s="97" t="s">
        <v>137</v>
      </c>
      <c r="B21" s="96" t="s">
        <v>36</v>
      </c>
      <c r="C21" s="96"/>
      <c r="D21" s="96"/>
      <c r="E21" s="96"/>
      <c r="F21" s="96"/>
      <c r="G21" s="96"/>
      <c r="H21" s="96"/>
      <c r="I21" s="96" t="s">
        <v>50</v>
      </c>
      <c r="J21" s="53">
        <v>5560</v>
      </c>
      <c r="L21" s="53">
        <v>5560</v>
      </c>
    </row>
    <row r="22" spans="1:13" ht="15" thickBot="1" x14ac:dyDescent="0.4">
      <c r="A22" s="98" t="s">
        <v>138</v>
      </c>
      <c r="B22" s="99"/>
      <c r="C22" s="99"/>
      <c r="D22" s="99"/>
      <c r="E22" s="99"/>
      <c r="F22" s="99"/>
      <c r="G22" s="99"/>
      <c r="H22" s="100"/>
      <c r="I22" s="101"/>
      <c r="J22" s="55">
        <f>SUM(J3:J21)</f>
        <v>85000</v>
      </c>
    </row>
  </sheetData>
  <mergeCells count="33">
    <mergeCell ref="B3:B7"/>
    <mergeCell ref="C3:C7"/>
    <mergeCell ref="D3:D7"/>
    <mergeCell ref="E3:E7"/>
    <mergeCell ref="F3:F7"/>
    <mergeCell ref="H8:H16"/>
    <mergeCell ref="I12:I13"/>
    <mergeCell ref="C1:F1"/>
    <mergeCell ref="G1:G2"/>
    <mergeCell ref="H1:J1"/>
    <mergeCell ref="G3:G7"/>
    <mergeCell ref="H3:H7"/>
    <mergeCell ref="C8:C16"/>
    <mergeCell ref="D8:D16"/>
    <mergeCell ref="E8:E16"/>
    <mergeCell ref="F8:F16"/>
    <mergeCell ref="G8:G16"/>
    <mergeCell ref="L3:L7"/>
    <mergeCell ref="L12:L13"/>
    <mergeCell ref="L19:L20"/>
    <mergeCell ref="J12:J13"/>
    <mergeCell ref="B18:B20"/>
    <mergeCell ref="C18:C20"/>
    <mergeCell ref="D18:D20"/>
    <mergeCell ref="E18:E20"/>
    <mergeCell ref="F18:F20"/>
    <mergeCell ref="G18:G20"/>
    <mergeCell ref="H18:H20"/>
    <mergeCell ref="I19:I20"/>
    <mergeCell ref="J19:J20"/>
    <mergeCell ref="I3:I7"/>
    <mergeCell ref="J3:J7"/>
    <mergeCell ref="B8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CCM Plan 2024</vt:lpstr>
      <vt:lpstr>Лист1</vt:lpstr>
      <vt:lpstr>Sheet1</vt:lpstr>
      <vt:lpstr>Лист2</vt:lpstr>
      <vt:lpstr>Лист2!_Hlk149295150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</dc:creator>
  <cp:lastModifiedBy>Ryssaldy Demeuova</cp:lastModifiedBy>
  <dcterms:created xsi:type="dcterms:W3CDTF">2018-10-25T06:21:43Z</dcterms:created>
  <dcterms:modified xsi:type="dcterms:W3CDTF">2025-01-06T10:29:44Z</dcterms:modified>
</cp:coreProperties>
</file>